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25635" windowHeight="11280"/>
  </bookViews>
  <sheets>
    <sheet name="Glen Allen" sheetId="1" r:id="rId1"/>
    <sheet name="Yearly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H7" i="2" l="1"/>
  <c r="G7" i="2"/>
  <c r="D7" i="2"/>
  <c r="E7" i="2"/>
  <c r="F7" i="2" s="1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G2" i="2"/>
  <c r="D2" i="2"/>
  <c r="E2" i="2"/>
  <c r="C2" i="2"/>
  <c r="L7" i="2" l="1"/>
  <c r="B7" i="2"/>
  <c r="I7" i="2"/>
  <c r="J7" i="2"/>
  <c r="L6" i="2"/>
  <c r="B6" i="2"/>
  <c r="J6" i="2" s="1"/>
  <c r="I6" i="2"/>
  <c r="F6" i="2"/>
  <c r="L5" i="2"/>
  <c r="B5" i="2"/>
  <c r="I5" i="2" s="1"/>
  <c r="F5" i="2"/>
  <c r="L4" i="2"/>
  <c r="F4" i="2"/>
  <c r="B4" i="2"/>
  <c r="L3" i="2"/>
  <c r="F3" i="2"/>
  <c r="B3" i="2"/>
  <c r="H2" i="2"/>
  <c r="H10" i="2" s="1"/>
  <c r="G10" i="2"/>
  <c r="E9" i="2"/>
  <c r="D9" i="2"/>
  <c r="F2" i="2"/>
  <c r="E65" i="1"/>
  <c r="D65" i="1"/>
  <c r="I64" i="1"/>
  <c r="H64" i="1"/>
  <c r="G64" i="1"/>
  <c r="E64" i="1"/>
  <c r="D64" i="1"/>
  <c r="K7" i="2" l="1"/>
  <c r="K6" i="2"/>
  <c r="J5" i="2"/>
  <c r="K5" i="2" s="1"/>
  <c r="I4" i="2"/>
  <c r="J4" i="2"/>
  <c r="I3" i="2"/>
  <c r="J3" i="2"/>
  <c r="J64" i="1"/>
  <c r="F65" i="1"/>
  <c r="C9" i="2"/>
  <c r="F9" i="2" s="1"/>
  <c r="G9" i="2"/>
  <c r="B2" i="2"/>
  <c r="J2" i="2" s="1"/>
  <c r="H9" i="2"/>
  <c r="L2" i="2"/>
  <c r="K4" i="2" l="1"/>
  <c r="K3" i="2"/>
  <c r="B9" i="2"/>
  <c r="I9" i="2" s="1"/>
  <c r="I2" i="2"/>
  <c r="K2" i="2" s="1"/>
  <c r="L9" i="2"/>
  <c r="J9" i="2" l="1"/>
  <c r="K9" i="2" s="1"/>
</calcChain>
</file>

<file path=xl/comments1.xml><?xml version="1.0" encoding="utf-8"?>
<comments xmlns="http://schemas.openxmlformats.org/spreadsheetml/2006/main">
  <authors>
    <author>Melissa</author>
  </authors>
  <commentList>
    <comment ref="A6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<sst xmlns="http://schemas.openxmlformats.org/spreadsheetml/2006/main" count="370" uniqueCount="64">
  <si>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</si>
  <si>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</si>
  <si>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</si>
  <si>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</si>
  <si>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</si>
  <si>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</si>
  <si>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</si>
  <si>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</si>
  <si>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</si>
  <si>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</si>
  <si>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</si>
  <si>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</si>
  <si>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</si>
  <si>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</si>
  <si>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</si>
  <si>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Away</t>
  </si>
  <si>
    <t>Home</t>
  </si>
  <si>
    <t xml:space="preserve"> </t>
  </si>
  <si>
    <t>Rebel Field</t>
  </si>
  <si>
    <t>G</t>
  </si>
  <si>
    <t>%</t>
  </si>
  <si>
    <t>PF</t>
  </si>
  <si>
    <t>PA</t>
  </si>
  <si>
    <t>Ave</t>
  </si>
  <si>
    <t>Pt. Diff.</t>
  </si>
  <si>
    <t>Pt. %</t>
  </si>
  <si>
    <t>Points / year</t>
  </si>
  <si>
    <t>J. R. Tucker</t>
  </si>
  <si>
    <t>Richmond</t>
  </si>
  <si>
    <t>Fred W. Wells Stadium</t>
  </si>
  <si>
    <t>Francel Smith</t>
  </si>
  <si>
    <t>Hermitage</t>
  </si>
  <si>
    <t>Glen Allen</t>
  </si>
  <si>
    <t>Mills Godwin</t>
  </si>
  <si>
    <t>Henrico</t>
  </si>
  <si>
    <t>Armstrong</t>
  </si>
  <si>
    <t>Highland Spirngs</t>
  </si>
  <si>
    <t>Lee-Davis</t>
  </si>
  <si>
    <t>Mechanicsville</t>
  </si>
  <si>
    <t>Atlee</t>
  </si>
  <si>
    <t>Varina</t>
  </si>
  <si>
    <t>Blue Devil Stadium</t>
  </si>
  <si>
    <t>Chappell Stadium</t>
  </si>
  <si>
    <t>Hanover</t>
  </si>
  <si>
    <t>Patrick Henry Ashland</t>
  </si>
  <si>
    <t>Fredericksburg Christian</t>
  </si>
  <si>
    <t>Highland Springs</t>
  </si>
  <si>
    <t>Victor W. Kreiter Stadium</t>
  </si>
  <si>
    <t>Caroline</t>
  </si>
  <si>
    <t>Milford</t>
  </si>
  <si>
    <t>Keylon Mayo</t>
  </si>
  <si>
    <t>Raider Field</t>
  </si>
  <si>
    <t>Monacan</t>
  </si>
  <si>
    <t>Ashland</t>
  </si>
  <si>
    <t>Deep Run</t>
  </si>
  <si>
    <t>Douglas Freeman</t>
  </si>
  <si>
    <t>John Marshall</t>
  </si>
  <si>
    <t>Thomas Jefferson Richmond</t>
  </si>
  <si>
    <t>Chester E. Fritz Stadium</t>
  </si>
  <si>
    <t>Denbigh</t>
  </si>
  <si>
    <t>Newport News</t>
  </si>
  <si>
    <t>Todd Stadium</t>
  </si>
  <si>
    <t>playoff at Newport News</t>
  </si>
  <si>
    <t>Sal Camp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</si>
</sst>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theme="1"/>
        <bgColor indexed="64"/>
      </patternFill>
    </fill>
    <fill>
      <patternFill patternType="solid">
        <fgColor rgb="FF4AACA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/>
    <xf numFmtId="0" fontId="2" fillId="2" borderId="2" xfId="2" applyFont="1" applyFill="1" applyBorder="1" applyAlignment="1">
      <alignment horizontal="center"/>
    </xf>
    <xf numFmtId="1" fontId="2" fillId="2" borderId="2" xfId="2" applyNumberFormat="1" applyFont="1" applyFill="1" applyBorder="1" applyAlignment="1">
      <alignment horizontal="center"/>
    </xf>
    <xf numFmtId="166" fontId="2" fillId="2" borderId="2" xfId="2" applyNumberFormat="1" applyFont="1" applyFill="1" applyBorder="1" applyAlignment="1">
      <alignment horizontal="center"/>
    </xf>
    <xf numFmtId="167" fontId="2" fillId="2" borderId="2" xfId="2" applyNumberFormat="1" applyFont="1" applyFill="1" applyBorder="1" applyAlignment="1">
      <alignment horizontal="center"/>
    </xf>
    <xf numFmtId="0" fontId="3" fillId="2" borderId="2" xfId="2" applyFont="1" applyFill="1" applyBorder="1"/>
    <xf numFmtId="165" fontId="3" fillId="2" borderId="2" xfId="2" applyNumberFormat="1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168" fontId="3" fillId="2" borderId="2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165" fontId="3" fillId="0" borderId="2" xfId="2" applyNumberFormat="1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166" fontId="3" fillId="0" borderId="2" xfId="2" applyNumberFormat="1" applyFont="1" applyFill="1" applyBorder="1" applyAlignment="1">
      <alignment horizontal="center"/>
    </xf>
    <xf numFmtId="167" fontId="3" fillId="0" borderId="2" xfId="2" applyNumberFormat="1" applyFont="1" applyFill="1" applyBorder="1" applyAlignment="1">
      <alignment horizontal="center"/>
    </xf>
    <xf numFmtId="0" fontId="3" fillId="0" borderId="2" xfId="2" applyFont="1" applyFill="1" applyBorder="1"/>
    <xf numFmtId="168" fontId="3" fillId="0" borderId="2" xfId="2" applyNumberFormat="1" applyFont="1" applyFill="1" applyBorder="1" applyAlignment="1">
      <alignment horizontal="center"/>
    </xf>
    <xf numFmtId="2" fontId="3" fillId="0" borderId="2" xfId="2" applyNumberFormat="1" applyFont="1" applyFill="1" applyBorder="1" applyAlignment="1">
      <alignment horizontal="center"/>
    </xf>
    <xf numFmtId="0" fontId="6" fillId="0" borderId="2" xfId="2" applyBorder="1"/>
    <xf numFmtId="0" fontId="8" fillId="3" borderId="1" xfId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 applyProtection="1">
      <alignment horizontal="left"/>
      <protection locked="0"/>
    </xf>
    <xf numFmtId="0" fontId="8" fillId="3" borderId="1" xfId="0" applyNumberFormat="1" applyFont="1" applyFill="1" applyBorder="1" applyAlignment="1" applyProtection="1">
      <alignment horizontal="left"/>
      <protection locked="0"/>
    </xf>
    <xf numFmtId="0" fontId="8" fillId="4" borderId="1" xfId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 applyAlignment="1" applyProtection="1">
      <alignment horizontal="left"/>
      <protection locked="0"/>
    </xf>
    <xf numFmtId="0" fontId="8" fillId="4" borderId="1" xfId="0" applyNumberFormat="1" applyFont="1" applyFill="1" applyBorder="1" applyAlignment="1" applyProtection="1">
      <alignment horizontal="left"/>
      <protection locked="0"/>
    </xf>
  </cellXfs>
  <cellStyles count="4">
    <cellStyle name="Normal" xfId="0" builtinId="0"/>
    <cellStyle name="Normal 2" xfId="2"/>
    <cellStyle name="Result 1" xfId="3"/>
    <cellStyle name="Style 1" xfId="1"/>
  </cellStyles>
  <dxfs count="1">
    <dxf>
      <font>
        <color rgb="FFFF0000"/>
      </font>
    </dxf>
  </dxfs>
  <tableStyles count="0" defaultTableStyle="TableStyleMedium2" defaultPivotStyle="PivotStyleLight16"/>
  <colors>
    <mruColors>
      <color rgb="FF4AACA7"/>
      <color rgb="FF64BCB8"/>
      <color rgb="FF3792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la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d"/>
      <sheetName val="Yearly"/>
      <sheetName val="playoffs"/>
      <sheetName val="opponents"/>
      <sheetName val="Auburn"/>
      <sheetName val="Bath County"/>
      <sheetName val="Big Creek"/>
      <sheetName val="Council"/>
      <sheetName val="Covington"/>
      <sheetName val="Craig County"/>
      <sheetName val="East Mont"/>
      <sheetName val="Floyd"/>
      <sheetName val="Ft Chiswell"/>
      <sheetName val="Galax"/>
      <sheetName val="George Wythe"/>
      <sheetName val="Giles"/>
      <sheetName val="Graham"/>
      <sheetName val="Grayson"/>
      <sheetName val="Holston"/>
      <sheetName val="Matewan"/>
      <sheetName val="Montcalm"/>
      <sheetName val="Narrows"/>
      <sheetName val="Northwood"/>
      <sheetName val="Parry McCluer"/>
      <sheetName val="Patrick Henry Glade"/>
      <sheetName val="Pikeview"/>
      <sheetName val="Pocahontas"/>
      <sheetName val="Rural Retreat"/>
      <sheetName val="Twin Valley"/>
      <sheetName val="Van"/>
    </sheetNames>
    <sheetDataSet>
      <sheetData sheetId="0">
        <row r="2">
          <cell r="E2">
            <v>31</v>
          </cell>
        </row>
        <row r="3">
          <cell r="E3">
            <v>56</v>
          </cell>
        </row>
        <row r="4">
          <cell r="E4">
            <v>21</v>
          </cell>
        </row>
        <row r="5">
          <cell r="E5">
            <v>25</v>
          </cell>
        </row>
        <row r="6">
          <cell r="E6">
            <v>49</v>
          </cell>
        </row>
        <row r="7">
          <cell r="E7">
            <v>46</v>
          </cell>
        </row>
        <row r="8">
          <cell r="E8">
            <v>47</v>
          </cell>
        </row>
        <row r="9">
          <cell r="E9">
            <v>9</v>
          </cell>
        </row>
        <row r="10">
          <cell r="E10">
            <v>20</v>
          </cell>
        </row>
        <row r="11">
          <cell r="E11">
            <v>7</v>
          </cell>
        </row>
      </sheetData>
      <sheetData sheetId="1">
        <row r="28">
          <cell r="C28">
            <v>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6"/>
  <sheetViews>
    <sheetView tabSelected="1" workbookViewId="0">
      <pane ySplit="1" topLeftCell="A35" activePane="bottomLeft" state="frozen"/>
      <selection pane="bottomLeft" activeCell="H46" sqref="H46"/>
    </sheetView>
  </sheetViews>
  <sheetFormatPr defaultRowHeight="15" x14ac:dyDescent="0.25"/>
  <cols>
    <col min="1" max="1" width="6" style="20" customWidth="1"/>
    <col min="2" max="2" width="6.7109375" style="21" customWidth="1"/>
    <col min="3" max="3" width="26.85546875" style="22" customWidth="1"/>
    <col min="4" max="4" width="6.7109375" style="20" customWidth="1"/>
    <col min="5" max="5" width="7.42578125" style="20" customWidth="1"/>
    <col min="6" max="6" width="6.7109375" style="20" customWidth="1"/>
    <col min="7" max="8" width="4.5703125" style="20" customWidth="1"/>
    <col min="9" max="9" width="3.42578125" style="20" customWidth="1"/>
    <col min="10" max="10" width="5.85546875" style="20" customWidth="1"/>
    <col min="11" max="11" width="7.5703125" style="23" customWidth="1"/>
    <col min="12" max="12" width="24.85546875" style="24" customWidth="1"/>
    <col min="13" max="13" width="32.7109375" style="25" customWidth="1"/>
    <col min="14" max="14" width="17.85546875" style="22" customWidth="1"/>
    <col min="15" max="15" width="24.42578125" style="22" customWidth="1"/>
    <col min="16" max="16384" width="9.140625" style="26"/>
  </cols>
  <sheetData>
    <row r="1" spans="1:15" s="8" customFormat="1" ht="12.75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52">
        <v>2011</v>
      </c>
      <c r="B2" s="53">
        <v>42987</v>
      </c>
      <c r="C2" s="54" t="s">
        <v>27</v>
      </c>
      <c r="D2" s="55">
        <v>21</v>
      </c>
      <c r="E2" s="55">
        <v>36</v>
      </c>
      <c r="F2" s="55" t="s">
        <v>7</v>
      </c>
      <c r="G2" s="55"/>
      <c r="H2" s="55">
        <v>1</v>
      </c>
      <c r="I2" s="55"/>
      <c r="J2" s="55"/>
      <c r="K2" s="56" t="s">
        <v>15</v>
      </c>
      <c r="L2" s="57" t="s">
        <v>28</v>
      </c>
      <c r="M2" s="58" t="s">
        <v>29</v>
      </c>
      <c r="N2" s="54" t="s">
        <v>30</v>
      </c>
      <c r="O2" s="54"/>
    </row>
    <row r="3" spans="1:15" s="9" customFormat="1" ht="14.25" customHeight="1" x14ac:dyDescent="0.2">
      <c r="A3" s="52">
        <v>2011</v>
      </c>
      <c r="B3" s="53">
        <v>42994</v>
      </c>
      <c r="C3" s="54" t="s">
        <v>31</v>
      </c>
      <c r="D3" s="55">
        <v>7</v>
      </c>
      <c r="E3" s="55">
        <v>37</v>
      </c>
      <c r="F3" s="55" t="s">
        <v>7</v>
      </c>
      <c r="G3" s="55"/>
      <c r="H3" s="55">
        <v>1</v>
      </c>
      <c r="I3" s="55"/>
      <c r="J3" s="55"/>
      <c r="K3" s="56" t="s">
        <v>16</v>
      </c>
      <c r="L3" s="57" t="s">
        <v>32</v>
      </c>
      <c r="M3" s="58"/>
      <c r="N3" s="54" t="s">
        <v>30</v>
      </c>
      <c r="O3" s="54"/>
    </row>
    <row r="4" spans="1:15" s="9" customFormat="1" ht="14.25" customHeight="1" x14ac:dyDescent="0.2">
      <c r="A4" s="52">
        <v>2011</v>
      </c>
      <c r="B4" s="53">
        <v>43001</v>
      </c>
      <c r="C4" s="54" t="s">
        <v>33</v>
      </c>
      <c r="D4" s="55">
        <v>7</v>
      </c>
      <c r="E4" s="55">
        <v>34</v>
      </c>
      <c r="F4" s="55" t="s">
        <v>7</v>
      </c>
      <c r="G4" s="55"/>
      <c r="H4" s="55">
        <v>1</v>
      </c>
      <c r="I4" s="55"/>
      <c r="J4" s="55"/>
      <c r="K4" s="56" t="s">
        <v>15</v>
      </c>
      <c r="L4" s="57" t="s">
        <v>34</v>
      </c>
      <c r="M4" s="58"/>
      <c r="N4" s="54" t="s">
        <v>30</v>
      </c>
      <c r="O4" s="54"/>
    </row>
    <row r="5" spans="1:15" s="9" customFormat="1" ht="14.25" customHeight="1" x14ac:dyDescent="0.2">
      <c r="A5" s="52">
        <v>2011</v>
      </c>
      <c r="B5" s="53">
        <v>43008</v>
      </c>
      <c r="C5" s="54" t="s">
        <v>35</v>
      </c>
      <c r="D5" s="55">
        <v>21</v>
      </c>
      <c r="E5" s="55">
        <v>6</v>
      </c>
      <c r="F5" s="55" t="s">
        <v>6</v>
      </c>
      <c r="G5" s="55">
        <v>1</v>
      </c>
      <c r="H5" s="55"/>
      <c r="I5" s="55"/>
      <c r="J5" s="55"/>
      <c r="K5" s="56" t="s">
        <v>16</v>
      </c>
      <c r="L5" s="57" t="s">
        <v>32</v>
      </c>
      <c r="M5" s="58"/>
      <c r="N5" s="54" t="s">
        <v>30</v>
      </c>
      <c r="O5" s="54"/>
    </row>
    <row r="6" spans="1:15" s="9" customFormat="1" ht="14.25" customHeight="1" x14ac:dyDescent="0.2">
      <c r="A6" s="52">
        <v>2011</v>
      </c>
      <c r="B6" s="53">
        <v>43015</v>
      </c>
      <c r="C6" s="54" t="s">
        <v>36</v>
      </c>
      <c r="D6" s="55">
        <v>12</v>
      </c>
      <c r="E6" s="55">
        <v>43</v>
      </c>
      <c r="F6" s="55" t="s">
        <v>7</v>
      </c>
      <c r="G6" s="55"/>
      <c r="H6" s="55">
        <v>1</v>
      </c>
      <c r="I6" s="55"/>
      <c r="J6" s="55"/>
      <c r="K6" s="56" t="s">
        <v>16</v>
      </c>
      <c r="L6" s="57" t="s">
        <v>32</v>
      </c>
      <c r="M6" s="58"/>
      <c r="N6" s="54" t="s">
        <v>30</v>
      </c>
      <c r="O6" s="54"/>
    </row>
    <row r="7" spans="1:15" s="9" customFormat="1" ht="14.25" customHeight="1" x14ac:dyDescent="0.2">
      <c r="A7" s="52">
        <v>2011</v>
      </c>
      <c r="B7" s="53">
        <v>43022</v>
      </c>
      <c r="C7" s="54" t="s">
        <v>37</v>
      </c>
      <c r="D7" s="55">
        <v>7</v>
      </c>
      <c r="E7" s="55">
        <v>33</v>
      </c>
      <c r="F7" s="55" t="s">
        <v>7</v>
      </c>
      <c r="G7" s="55"/>
      <c r="H7" s="55">
        <v>1</v>
      </c>
      <c r="I7" s="55"/>
      <c r="J7" s="55"/>
      <c r="K7" s="56" t="s">
        <v>15</v>
      </c>
      <c r="L7" s="57" t="s">
        <v>38</v>
      </c>
      <c r="M7" s="58"/>
      <c r="N7" s="54" t="s">
        <v>30</v>
      </c>
      <c r="O7" s="54"/>
    </row>
    <row r="8" spans="1:15" s="9" customFormat="1" ht="14.25" customHeight="1" x14ac:dyDescent="0.2">
      <c r="A8" s="52">
        <v>2011</v>
      </c>
      <c r="B8" s="53">
        <v>43029</v>
      </c>
      <c r="C8" s="54" t="s">
        <v>39</v>
      </c>
      <c r="D8" s="55">
        <v>20</v>
      </c>
      <c r="E8" s="55">
        <v>56</v>
      </c>
      <c r="F8" s="55" t="s">
        <v>7</v>
      </c>
      <c r="G8" s="55"/>
      <c r="H8" s="55">
        <v>1</v>
      </c>
      <c r="I8" s="55"/>
      <c r="J8" s="55"/>
      <c r="K8" s="56" t="s">
        <v>16</v>
      </c>
      <c r="L8" s="57" t="s">
        <v>32</v>
      </c>
      <c r="M8" s="58"/>
      <c r="N8" s="54" t="s">
        <v>30</v>
      </c>
      <c r="O8" s="54"/>
    </row>
    <row r="9" spans="1:15" s="9" customFormat="1" ht="14.25" customHeight="1" x14ac:dyDescent="0.2">
      <c r="A9" s="52">
        <v>2011</v>
      </c>
      <c r="B9" s="53">
        <v>43036</v>
      </c>
      <c r="C9" s="54" t="s">
        <v>40</v>
      </c>
      <c r="D9" s="55">
        <v>7</v>
      </c>
      <c r="E9" s="55">
        <v>54</v>
      </c>
      <c r="F9" s="55" t="s">
        <v>7</v>
      </c>
      <c r="G9" s="55"/>
      <c r="H9" s="55">
        <v>1</v>
      </c>
      <c r="I9" s="55"/>
      <c r="J9" s="55"/>
      <c r="K9" s="56" t="s">
        <v>15</v>
      </c>
      <c r="L9" s="57" t="s">
        <v>28</v>
      </c>
      <c r="M9" s="58" t="s">
        <v>41</v>
      </c>
      <c r="N9" s="54" t="s">
        <v>30</v>
      </c>
      <c r="O9" s="54"/>
    </row>
    <row r="10" spans="1:15" s="9" customFormat="1" ht="14.25" customHeight="1" x14ac:dyDescent="0.2">
      <c r="A10" s="52">
        <v>2011</v>
      </c>
      <c r="B10" s="53">
        <v>43043</v>
      </c>
      <c r="C10" s="54" t="s">
        <v>34</v>
      </c>
      <c r="D10" s="55">
        <v>3</v>
      </c>
      <c r="E10" s="55">
        <v>27</v>
      </c>
      <c r="F10" s="55" t="s">
        <v>7</v>
      </c>
      <c r="G10" s="55"/>
      <c r="H10" s="55">
        <v>1</v>
      </c>
      <c r="I10" s="55"/>
      <c r="J10" s="55"/>
      <c r="K10" s="56" t="s">
        <v>15</v>
      </c>
      <c r="L10" s="57" t="s">
        <v>34</v>
      </c>
      <c r="M10" s="58" t="s">
        <v>42</v>
      </c>
      <c r="N10" s="54" t="s">
        <v>30</v>
      </c>
      <c r="O10" s="54"/>
    </row>
    <row r="11" spans="1:15" s="9" customFormat="1" ht="14.25" customHeight="1" x14ac:dyDescent="0.2">
      <c r="A11" s="52">
        <v>2011</v>
      </c>
      <c r="B11" s="53">
        <v>43050</v>
      </c>
      <c r="C11" s="54" t="s">
        <v>43</v>
      </c>
      <c r="D11" s="55">
        <v>8</v>
      </c>
      <c r="E11" s="55">
        <v>42</v>
      </c>
      <c r="F11" s="55" t="s">
        <v>7</v>
      </c>
      <c r="G11" s="55"/>
      <c r="H11" s="55">
        <v>1</v>
      </c>
      <c r="I11" s="55"/>
      <c r="J11" s="55"/>
      <c r="K11" s="56" t="s">
        <v>16</v>
      </c>
      <c r="L11" s="57" t="s">
        <v>32</v>
      </c>
      <c r="M11" s="58"/>
      <c r="N11" s="54" t="s">
        <v>30</v>
      </c>
      <c r="O11" s="54"/>
    </row>
    <row r="12" spans="1:15" s="9" customFormat="1" ht="14.25" customHeight="1" x14ac:dyDescent="0.2">
      <c r="A12" s="45">
        <v>2012</v>
      </c>
      <c r="B12" s="46">
        <v>42977</v>
      </c>
      <c r="C12" s="47" t="s">
        <v>44</v>
      </c>
      <c r="D12" s="48">
        <v>20</v>
      </c>
      <c r="E12" s="48">
        <v>38</v>
      </c>
      <c r="F12" s="48" t="s">
        <v>7</v>
      </c>
      <c r="G12" s="48"/>
      <c r="H12" s="48">
        <v>1</v>
      </c>
      <c r="I12" s="48"/>
      <c r="J12" s="48"/>
      <c r="K12" s="49" t="s">
        <v>16</v>
      </c>
      <c r="L12" s="50" t="s">
        <v>32</v>
      </c>
      <c r="M12" s="51"/>
      <c r="N12" s="47" t="s">
        <v>30</v>
      </c>
      <c r="O12" s="47"/>
    </row>
    <row r="13" spans="1:15" s="9" customFormat="1" ht="14.25" customHeight="1" x14ac:dyDescent="0.2">
      <c r="A13" s="45">
        <v>2012</v>
      </c>
      <c r="B13" s="46">
        <v>42992</v>
      </c>
      <c r="C13" s="47" t="s">
        <v>45</v>
      </c>
      <c r="D13" s="48">
        <v>7</v>
      </c>
      <c r="E13" s="48">
        <v>9</v>
      </c>
      <c r="F13" s="48" t="s">
        <v>7</v>
      </c>
      <c r="G13" s="48"/>
      <c r="H13" s="48">
        <v>1</v>
      </c>
      <c r="I13" s="48"/>
      <c r="J13" s="48"/>
      <c r="K13" s="49" t="s">
        <v>16</v>
      </c>
      <c r="L13" s="50" t="s">
        <v>32</v>
      </c>
      <c r="M13" s="51"/>
      <c r="N13" s="47" t="s">
        <v>30</v>
      </c>
      <c r="O13" s="47"/>
    </row>
    <row r="14" spans="1:15" s="9" customFormat="1" ht="14.25" customHeight="1" x14ac:dyDescent="0.2">
      <c r="A14" s="45">
        <v>2012</v>
      </c>
      <c r="B14" s="46">
        <v>42999</v>
      </c>
      <c r="C14" s="47" t="s">
        <v>33</v>
      </c>
      <c r="D14" s="48">
        <v>20</v>
      </c>
      <c r="E14" s="48">
        <v>35</v>
      </c>
      <c r="F14" s="48" t="s">
        <v>7</v>
      </c>
      <c r="G14" s="48"/>
      <c r="H14" s="48">
        <v>1</v>
      </c>
      <c r="I14" s="48"/>
      <c r="J14" s="48"/>
      <c r="K14" s="49" t="s">
        <v>15</v>
      </c>
      <c r="L14" s="50" t="s">
        <v>34</v>
      </c>
      <c r="M14" s="51"/>
      <c r="N14" s="47" t="s">
        <v>30</v>
      </c>
      <c r="O14" s="47"/>
    </row>
    <row r="15" spans="1:15" s="9" customFormat="1" ht="14.25" customHeight="1" x14ac:dyDescent="0.2">
      <c r="A15" s="45">
        <v>2012</v>
      </c>
      <c r="B15" s="46">
        <v>43006</v>
      </c>
      <c r="C15" s="47" t="s">
        <v>35</v>
      </c>
      <c r="D15" s="48">
        <v>34</v>
      </c>
      <c r="E15" s="48">
        <v>26</v>
      </c>
      <c r="F15" s="48" t="s">
        <v>6</v>
      </c>
      <c r="G15" s="48">
        <v>1</v>
      </c>
      <c r="H15" s="48"/>
      <c r="I15" s="48"/>
      <c r="J15" s="48"/>
      <c r="K15" s="49" t="s">
        <v>16</v>
      </c>
      <c r="L15" s="50" t="s">
        <v>32</v>
      </c>
      <c r="M15" s="51"/>
      <c r="N15" s="47" t="s">
        <v>30</v>
      </c>
      <c r="O15" s="47"/>
    </row>
    <row r="16" spans="1:15" s="9" customFormat="1" ht="14.25" customHeight="1" x14ac:dyDescent="0.2">
      <c r="A16" s="45">
        <v>2012</v>
      </c>
      <c r="B16" s="46">
        <v>43013</v>
      </c>
      <c r="C16" s="47" t="s">
        <v>36</v>
      </c>
      <c r="D16" s="48">
        <v>0</v>
      </c>
      <c r="E16" s="48">
        <v>34</v>
      </c>
      <c r="F16" s="48" t="s">
        <v>7</v>
      </c>
      <c r="G16" s="48"/>
      <c r="H16" s="48">
        <v>1</v>
      </c>
      <c r="I16" s="48"/>
      <c r="J16" s="48"/>
      <c r="K16" s="49" t="s">
        <v>15</v>
      </c>
      <c r="L16" s="50" t="s">
        <v>46</v>
      </c>
      <c r="M16" s="51" t="s">
        <v>47</v>
      </c>
      <c r="N16" s="47" t="s">
        <v>30</v>
      </c>
      <c r="O16" s="47"/>
    </row>
    <row r="17" spans="1:15" s="9" customFormat="1" ht="14.25" customHeight="1" x14ac:dyDescent="0.2">
      <c r="A17" s="45">
        <v>2012</v>
      </c>
      <c r="B17" s="46">
        <v>43020</v>
      </c>
      <c r="C17" s="47" t="s">
        <v>37</v>
      </c>
      <c r="D17" s="48">
        <v>7</v>
      </c>
      <c r="E17" s="48">
        <v>31</v>
      </c>
      <c r="F17" s="48" t="s">
        <v>7</v>
      </c>
      <c r="G17" s="48"/>
      <c r="H17" s="48">
        <v>1</v>
      </c>
      <c r="I17" s="48"/>
      <c r="J17" s="48"/>
      <c r="K17" s="49" t="s">
        <v>16</v>
      </c>
      <c r="L17" s="50" t="s">
        <v>32</v>
      </c>
      <c r="M17" s="51"/>
      <c r="N17" s="47" t="s">
        <v>30</v>
      </c>
      <c r="O17" s="47"/>
    </row>
    <row r="18" spans="1:15" s="9" customFormat="1" ht="14.25" customHeight="1" x14ac:dyDescent="0.2">
      <c r="A18" s="45">
        <v>2012</v>
      </c>
      <c r="B18" s="46">
        <v>43027</v>
      </c>
      <c r="C18" s="47" t="s">
        <v>39</v>
      </c>
      <c r="D18" s="48">
        <v>33</v>
      </c>
      <c r="E18" s="48">
        <v>56</v>
      </c>
      <c r="F18" s="48" t="s">
        <v>7</v>
      </c>
      <c r="G18" s="48"/>
      <c r="H18" s="48">
        <v>1</v>
      </c>
      <c r="I18" s="48"/>
      <c r="J18" s="48"/>
      <c r="K18" s="49" t="s">
        <v>15</v>
      </c>
      <c r="L18" s="50" t="s">
        <v>38</v>
      </c>
      <c r="M18" s="51"/>
      <c r="N18" s="47" t="s">
        <v>30</v>
      </c>
      <c r="O18" s="47"/>
    </row>
    <row r="19" spans="1:15" s="9" customFormat="1" ht="14.25" customHeight="1" x14ac:dyDescent="0.2">
      <c r="A19" s="45">
        <v>2012</v>
      </c>
      <c r="B19" s="46">
        <v>43034</v>
      </c>
      <c r="C19" s="47" t="s">
        <v>40</v>
      </c>
      <c r="D19" s="48">
        <v>0</v>
      </c>
      <c r="E19" s="48">
        <v>44</v>
      </c>
      <c r="F19" s="48" t="s">
        <v>7</v>
      </c>
      <c r="G19" s="48"/>
      <c r="H19" s="48">
        <v>1</v>
      </c>
      <c r="I19" s="48"/>
      <c r="J19" s="48"/>
      <c r="K19" s="49" t="s">
        <v>16</v>
      </c>
      <c r="L19" s="50" t="s">
        <v>32</v>
      </c>
      <c r="M19" s="51"/>
      <c r="N19" s="47" t="s">
        <v>30</v>
      </c>
      <c r="O19" s="47"/>
    </row>
    <row r="20" spans="1:15" s="9" customFormat="1" ht="14.25" customHeight="1" x14ac:dyDescent="0.2">
      <c r="A20" s="45">
        <v>2012</v>
      </c>
      <c r="B20" s="46">
        <v>43041</v>
      </c>
      <c r="C20" s="47" t="s">
        <v>34</v>
      </c>
      <c r="D20" s="48">
        <v>29</v>
      </c>
      <c r="E20" s="48">
        <v>35</v>
      </c>
      <c r="F20" s="48" t="s">
        <v>7</v>
      </c>
      <c r="G20" s="48"/>
      <c r="H20" s="48">
        <v>1</v>
      </c>
      <c r="I20" s="48"/>
      <c r="J20" s="48"/>
      <c r="K20" s="49" t="s">
        <v>16</v>
      </c>
      <c r="L20" s="50" t="s">
        <v>32</v>
      </c>
      <c r="M20" s="51"/>
      <c r="N20" s="47" t="s">
        <v>30</v>
      </c>
      <c r="O20" s="47"/>
    </row>
    <row r="21" spans="1:15" s="9" customFormat="1" ht="14.25" customHeight="1" x14ac:dyDescent="0.2">
      <c r="A21" s="45">
        <v>2012</v>
      </c>
      <c r="B21" s="46">
        <v>43048</v>
      </c>
      <c r="C21" s="47" t="s">
        <v>43</v>
      </c>
      <c r="D21" s="48">
        <v>8</v>
      </c>
      <c r="E21" s="48">
        <v>54</v>
      </c>
      <c r="F21" s="48" t="s">
        <v>7</v>
      </c>
      <c r="G21" s="48"/>
      <c r="H21" s="48">
        <v>1</v>
      </c>
      <c r="I21" s="48"/>
      <c r="J21" s="48"/>
      <c r="K21" s="49" t="s">
        <v>15</v>
      </c>
      <c r="L21" s="50" t="s">
        <v>38</v>
      </c>
      <c r="M21" s="51"/>
      <c r="N21" s="47" t="s">
        <v>30</v>
      </c>
      <c r="O21" s="47"/>
    </row>
    <row r="22" spans="1:15" s="9" customFormat="1" ht="14.25" customHeight="1" x14ac:dyDescent="0.2">
      <c r="A22" s="52">
        <v>2013</v>
      </c>
      <c r="B22" s="53">
        <v>42976</v>
      </c>
      <c r="C22" s="54" t="s">
        <v>48</v>
      </c>
      <c r="D22" s="55">
        <v>35</v>
      </c>
      <c r="E22" s="55">
        <v>13</v>
      </c>
      <c r="F22" s="55" t="s">
        <v>6</v>
      </c>
      <c r="G22" s="55">
        <v>1</v>
      </c>
      <c r="H22" s="55"/>
      <c r="I22" s="55"/>
      <c r="J22" s="55"/>
      <c r="K22" s="56" t="s">
        <v>16</v>
      </c>
      <c r="L22" s="57" t="s">
        <v>32</v>
      </c>
      <c r="M22" s="58"/>
      <c r="N22" s="54" t="s">
        <v>30</v>
      </c>
      <c r="O22" s="54"/>
    </row>
    <row r="23" spans="1:15" s="9" customFormat="1" ht="14.25" customHeight="1" x14ac:dyDescent="0.2">
      <c r="A23" s="52">
        <v>2013</v>
      </c>
      <c r="B23" s="53">
        <v>42984</v>
      </c>
      <c r="C23" s="54" t="s">
        <v>27</v>
      </c>
      <c r="D23" s="55">
        <v>25</v>
      </c>
      <c r="E23" s="55">
        <v>23</v>
      </c>
      <c r="F23" s="55" t="s">
        <v>6</v>
      </c>
      <c r="G23" s="55">
        <v>1</v>
      </c>
      <c r="H23" s="55"/>
      <c r="I23" s="55"/>
      <c r="J23" s="55"/>
      <c r="K23" s="56" t="s">
        <v>15</v>
      </c>
      <c r="L23" s="57" t="s">
        <v>28</v>
      </c>
      <c r="M23" s="58" t="s">
        <v>29</v>
      </c>
      <c r="N23" s="54" t="s">
        <v>30</v>
      </c>
      <c r="O23" s="54"/>
    </row>
    <row r="24" spans="1:15" s="9" customFormat="1" ht="14.25" customHeight="1" x14ac:dyDescent="0.2">
      <c r="A24" s="52">
        <v>2013</v>
      </c>
      <c r="B24" s="53">
        <v>42998</v>
      </c>
      <c r="C24" s="54" t="s">
        <v>33</v>
      </c>
      <c r="D24" s="55">
        <v>20</v>
      </c>
      <c r="E24" s="55">
        <v>26</v>
      </c>
      <c r="F24" s="55" t="s">
        <v>7</v>
      </c>
      <c r="G24" s="55"/>
      <c r="H24" s="55">
        <v>1</v>
      </c>
      <c r="I24" s="55"/>
      <c r="J24" s="55"/>
      <c r="K24" s="56" t="s">
        <v>16</v>
      </c>
      <c r="L24" s="57" t="s">
        <v>32</v>
      </c>
      <c r="M24" s="58"/>
      <c r="N24" s="54" t="s">
        <v>30</v>
      </c>
      <c r="O24" s="54"/>
    </row>
    <row r="25" spans="1:15" s="9" customFormat="1" ht="14.25" customHeight="1" x14ac:dyDescent="0.2">
      <c r="A25" s="52">
        <v>2013</v>
      </c>
      <c r="B25" s="53">
        <v>43005</v>
      </c>
      <c r="C25" s="54" t="s">
        <v>35</v>
      </c>
      <c r="D25" s="55">
        <v>23</v>
      </c>
      <c r="E25" s="55">
        <v>14</v>
      </c>
      <c r="F25" s="55" t="s">
        <v>6</v>
      </c>
      <c r="G25" s="55">
        <v>1</v>
      </c>
      <c r="H25" s="55"/>
      <c r="I25" s="55"/>
      <c r="J25" s="55"/>
      <c r="K25" s="56" t="s">
        <v>15</v>
      </c>
      <c r="L25" s="57" t="s">
        <v>28</v>
      </c>
      <c r="M25" s="58"/>
      <c r="N25" s="54" t="s">
        <v>30</v>
      </c>
      <c r="O25" s="54"/>
    </row>
    <row r="26" spans="1:15" s="9" customFormat="1" ht="14.25" customHeight="1" x14ac:dyDescent="0.2">
      <c r="A26" s="52">
        <v>2013</v>
      </c>
      <c r="B26" s="53">
        <v>43012</v>
      </c>
      <c r="C26" s="54" t="s">
        <v>36</v>
      </c>
      <c r="D26" s="55">
        <v>6</v>
      </c>
      <c r="E26" s="55">
        <v>40</v>
      </c>
      <c r="F26" s="55" t="s">
        <v>7</v>
      </c>
      <c r="G26" s="55"/>
      <c r="H26" s="55">
        <v>1</v>
      </c>
      <c r="I26" s="55"/>
      <c r="J26" s="55"/>
      <c r="K26" s="56" t="s">
        <v>16</v>
      </c>
      <c r="L26" s="57" t="s">
        <v>32</v>
      </c>
      <c r="M26" s="58"/>
      <c r="N26" s="54" t="s">
        <v>30</v>
      </c>
      <c r="O26" s="54"/>
    </row>
    <row r="27" spans="1:15" s="9" customFormat="1" ht="14.25" customHeight="1" x14ac:dyDescent="0.2">
      <c r="A27" s="52">
        <v>2013</v>
      </c>
      <c r="B27" s="53">
        <v>43019</v>
      </c>
      <c r="C27" s="54" t="s">
        <v>37</v>
      </c>
      <c r="D27" s="55">
        <v>6</v>
      </c>
      <c r="E27" s="55">
        <v>38</v>
      </c>
      <c r="F27" s="55" t="s">
        <v>7</v>
      </c>
      <c r="G27" s="55"/>
      <c r="H27" s="55">
        <v>1</v>
      </c>
      <c r="I27" s="55"/>
      <c r="J27" s="55"/>
      <c r="K27" s="56" t="s">
        <v>15</v>
      </c>
      <c r="L27" s="57" t="s">
        <v>38</v>
      </c>
      <c r="M27" s="58"/>
      <c r="N27" s="54" t="s">
        <v>30</v>
      </c>
      <c r="O27" s="54"/>
    </row>
    <row r="28" spans="1:15" s="9" customFormat="1" ht="14.25" customHeight="1" x14ac:dyDescent="0.2">
      <c r="A28" s="52">
        <v>2013</v>
      </c>
      <c r="B28" s="53">
        <v>43026</v>
      </c>
      <c r="C28" s="54" t="s">
        <v>39</v>
      </c>
      <c r="D28" s="55">
        <v>0</v>
      </c>
      <c r="E28" s="55">
        <v>70</v>
      </c>
      <c r="F28" s="55" t="s">
        <v>7</v>
      </c>
      <c r="G28" s="55"/>
      <c r="H28" s="55">
        <v>1</v>
      </c>
      <c r="I28" s="55"/>
      <c r="J28" s="55"/>
      <c r="K28" s="56" t="s">
        <v>15</v>
      </c>
      <c r="L28" s="57" t="s">
        <v>38</v>
      </c>
      <c r="M28" s="58"/>
      <c r="N28" s="54" t="s">
        <v>30</v>
      </c>
      <c r="O28" s="54"/>
    </row>
    <row r="29" spans="1:15" s="9" customFormat="1" ht="14.25" customHeight="1" x14ac:dyDescent="0.2">
      <c r="A29" s="52">
        <v>2013</v>
      </c>
      <c r="B29" s="53">
        <v>43033</v>
      </c>
      <c r="C29" s="54" t="s">
        <v>40</v>
      </c>
      <c r="D29" s="55">
        <v>6</v>
      </c>
      <c r="E29" s="55">
        <v>48</v>
      </c>
      <c r="F29" s="55" t="s">
        <v>7</v>
      </c>
      <c r="G29" s="55"/>
      <c r="H29" s="55">
        <v>1</v>
      </c>
      <c r="I29" s="55"/>
      <c r="J29" s="55"/>
      <c r="K29" s="56" t="s">
        <v>15</v>
      </c>
      <c r="L29" s="57" t="s">
        <v>28</v>
      </c>
      <c r="M29" s="58" t="s">
        <v>41</v>
      </c>
      <c r="N29" s="54" t="s">
        <v>30</v>
      </c>
      <c r="O29" s="54"/>
    </row>
    <row r="30" spans="1:15" s="9" customFormat="1" ht="14.25" customHeight="1" x14ac:dyDescent="0.2">
      <c r="A30" s="52">
        <v>2013</v>
      </c>
      <c r="B30" s="53">
        <v>43040</v>
      </c>
      <c r="C30" s="54" t="s">
        <v>34</v>
      </c>
      <c r="D30" s="55">
        <v>20</v>
      </c>
      <c r="E30" s="55">
        <v>17</v>
      </c>
      <c r="F30" s="55" t="s">
        <v>6</v>
      </c>
      <c r="G30" s="55">
        <v>1</v>
      </c>
      <c r="H30" s="55"/>
      <c r="I30" s="55"/>
      <c r="J30" s="55"/>
      <c r="K30" s="56" t="s">
        <v>15</v>
      </c>
      <c r="L30" s="57" t="s">
        <v>34</v>
      </c>
      <c r="M30" s="58" t="s">
        <v>42</v>
      </c>
      <c r="N30" s="54" t="s">
        <v>30</v>
      </c>
      <c r="O30" s="54"/>
    </row>
    <row r="31" spans="1:15" s="9" customFormat="1" ht="14.25" customHeight="1" x14ac:dyDescent="0.2">
      <c r="A31" s="52">
        <v>2013</v>
      </c>
      <c r="B31" s="53">
        <v>43047</v>
      </c>
      <c r="C31" s="54" t="s">
        <v>43</v>
      </c>
      <c r="D31" s="55">
        <v>6</v>
      </c>
      <c r="E31" s="55">
        <v>21</v>
      </c>
      <c r="F31" s="55" t="s">
        <v>7</v>
      </c>
      <c r="G31" s="55"/>
      <c r="H31" s="55">
        <v>1</v>
      </c>
      <c r="I31" s="55"/>
      <c r="J31" s="55"/>
      <c r="K31" s="56" t="s">
        <v>16</v>
      </c>
      <c r="L31" s="57" t="s">
        <v>32</v>
      </c>
      <c r="M31" s="58"/>
      <c r="N31" s="54" t="s">
        <v>30</v>
      </c>
      <c r="O31" s="54"/>
    </row>
    <row r="32" spans="1:15" s="9" customFormat="1" ht="14.25" customHeight="1" x14ac:dyDescent="0.2">
      <c r="A32" s="52">
        <v>2013</v>
      </c>
      <c r="B32" s="53">
        <v>43055</v>
      </c>
      <c r="C32" s="54" t="s">
        <v>59</v>
      </c>
      <c r="D32" s="55">
        <v>28</v>
      </c>
      <c r="E32" s="55">
        <v>42</v>
      </c>
      <c r="F32" s="55" t="s">
        <v>7</v>
      </c>
      <c r="G32" s="55"/>
      <c r="H32" s="55">
        <v>1</v>
      </c>
      <c r="I32" s="55"/>
      <c r="J32" s="55"/>
      <c r="K32" s="56" t="s">
        <v>15</v>
      </c>
      <c r="L32" s="57" t="s">
        <v>60</v>
      </c>
      <c r="M32" s="58" t="s">
        <v>61</v>
      </c>
      <c r="N32" s="54" t="s">
        <v>30</v>
      </c>
      <c r="O32" s="54" t="s">
        <v>62</v>
      </c>
    </row>
    <row r="33" spans="1:15" s="9" customFormat="1" ht="14.25" customHeight="1" x14ac:dyDescent="0.2">
      <c r="A33" s="45">
        <v>2014</v>
      </c>
      <c r="B33" s="46">
        <v>42976</v>
      </c>
      <c r="C33" s="47" t="s">
        <v>48</v>
      </c>
      <c r="D33" s="48">
        <v>34</v>
      </c>
      <c r="E33" s="48">
        <v>10</v>
      </c>
      <c r="F33" s="48" t="s">
        <v>6</v>
      </c>
      <c r="G33" s="48">
        <v>1</v>
      </c>
      <c r="H33" s="48"/>
      <c r="I33" s="48"/>
      <c r="J33" s="48"/>
      <c r="K33" s="49" t="s">
        <v>15</v>
      </c>
      <c r="L33" s="50" t="s">
        <v>49</v>
      </c>
      <c r="M33" s="51"/>
      <c r="N33" s="47" t="s">
        <v>50</v>
      </c>
      <c r="O33" s="47"/>
    </row>
    <row r="34" spans="1:15" s="9" customFormat="1" ht="14.25" customHeight="1" x14ac:dyDescent="0.2">
      <c r="A34" s="45">
        <v>2014</v>
      </c>
      <c r="B34" s="46">
        <v>42983</v>
      </c>
      <c r="C34" s="47" t="s">
        <v>27</v>
      </c>
      <c r="D34" s="48">
        <v>8</v>
      </c>
      <c r="E34" s="48">
        <v>46</v>
      </c>
      <c r="F34" s="48" t="s">
        <v>7</v>
      </c>
      <c r="G34" s="48"/>
      <c r="H34" s="48">
        <v>1</v>
      </c>
      <c r="I34" s="48"/>
      <c r="J34" s="48"/>
      <c r="K34" s="49" t="s">
        <v>16</v>
      </c>
      <c r="L34" s="50" t="s">
        <v>32</v>
      </c>
      <c r="M34" s="51"/>
      <c r="N34" s="47" t="s">
        <v>50</v>
      </c>
      <c r="O34" s="47"/>
    </row>
    <row r="35" spans="1:15" s="9" customFormat="1" ht="14.25" customHeight="1" x14ac:dyDescent="0.2">
      <c r="A35" s="45">
        <v>2014</v>
      </c>
      <c r="B35" s="46">
        <v>42997</v>
      </c>
      <c r="C35" s="47" t="s">
        <v>33</v>
      </c>
      <c r="D35" s="48">
        <v>16</v>
      </c>
      <c r="E35" s="48">
        <v>37</v>
      </c>
      <c r="F35" s="48" t="s">
        <v>7</v>
      </c>
      <c r="G35" s="48"/>
      <c r="H35" s="48">
        <v>1</v>
      </c>
      <c r="I35" s="48"/>
      <c r="J35" s="48"/>
      <c r="K35" s="49" t="s">
        <v>15</v>
      </c>
      <c r="L35" s="50" t="s">
        <v>34</v>
      </c>
      <c r="M35" s="51"/>
      <c r="N35" s="47" t="s">
        <v>50</v>
      </c>
      <c r="O35" s="47"/>
    </row>
    <row r="36" spans="1:15" s="9" customFormat="1" ht="14.25" customHeight="1" x14ac:dyDescent="0.2">
      <c r="A36" s="45">
        <v>2014</v>
      </c>
      <c r="B36" s="46">
        <v>43004</v>
      </c>
      <c r="C36" s="47" t="s">
        <v>35</v>
      </c>
      <c r="D36" s="48">
        <v>21</v>
      </c>
      <c r="E36" s="48">
        <v>36</v>
      </c>
      <c r="F36" s="48" t="s">
        <v>7</v>
      </c>
      <c r="G36" s="48"/>
      <c r="H36" s="48">
        <v>1</v>
      </c>
      <c r="I36" s="48"/>
      <c r="J36" s="48"/>
      <c r="K36" s="49" t="s">
        <v>16</v>
      </c>
      <c r="L36" s="50" t="s">
        <v>32</v>
      </c>
      <c r="M36" s="51"/>
      <c r="N36" s="47" t="s">
        <v>50</v>
      </c>
      <c r="O36" s="47"/>
    </row>
    <row r="37" spans="1:15" s="9" customFormat="1" ht="14.25" customHeight="1" x14ac:dyDescent="0.2">
      <c r="A37" s="45">
        <v>2014</v>
      </c>
      <c r="B37" s="46">
        <v>43011</v>
      </c>
      <c r="C37" s="47" t="s">
        <v>36</v>
      </c>
      <c r="D37" s="48">
        <v>3</v>
      </c>
      <c r="E37" s="48">
        <v>45</v>
      </c>
      <c r="F37" s="48" t="s">
        <v>7</v>
      </c>
      <c r="G37" s="48"/>
      <c r="H37" s="48">
        <v>1</v>
      </c>
      <c r="I37" s="48"/>
      <c r="J37" s="48"/>
      <c r="K37" s="49" t="s">
        <v>15</v>
      </c>
      <c r="L37" s="50" t="s">
        <v>46</v>
      </c>
      <c r="M37" s="51" t="s">
        <v>47</v>
      </c>
      <c r="N37" s="47" t="s">
        <v>50</v>
      </c>
      <c r="O37" s="47"/>
    </row>
    <row r="38" spans="1:15" s="9" customFormat="1" ht="14.25" customHeight="1" x14ac:dyDescent="0.2">
      <c r="A38" s="45">
        <v>2014</v>
      </c>
      <c r="B38" s="46">
        <v>43018</v>
      </c>
      <c r="C38" s="47" t="s">
        <v>37</v>
      </c>
      <c r="D38" s="48">
        <v>6</v>
      </c>
      <c r="E38" s="48">
        <v>10</v>
      </c>
      <c r="F38" s="48" t="s">
        <v>7</v>
      </c>
      <c r="G38" s="48"/>
      <c r="H38" s="48">
        <v>1</v>
      </c>
      <c r="I38" s="48"/>
      <c r="J38" s="48"/>
      <c r="K38" s="49" t="s">
        <v>16</v>
      </c>
      <c r="L38" s="50" t="s">
        <v>32</v>
      </c>
      <c r="M38" s="51"/>
      <c r="N38" s="47" t="s">
        <v>50</v>
      </c>
      <c r="O38" s="47"/>
    </row>
    <row r="39" spans="1:15" s="9" customFormat="1" ht="14.25" customHeight="1" x14ac:dyDescent="0.2">
      <c r="A39" s="45">
        <v>2014</v>
      </c>
      <c r="B39" s="46">
        <v>43025</v>
      </c>
      <c r="C39" s="47" t="s">
        <v>39</v>
      </c>
      <c r="D39" s="48">
        <v>14</v>
      </c>
      <c r="E39" s="48">
        <v>45</v>
      </c>
      <c r="F39" s="48" t="s">
        <v>7</v>
      </c>
      <c r="G39" s="48"/>
      <c r="H39" s="48">
        <v>1</v>
      </c>
      <c r="I39" s="48"/>
      <c r="J39" s="48"/>
      <c r="K39" s="49" t="s">
        <v>15</v>
      </c>
      <c r="L39" s="50" t="s">
        <v>38</v>
      </c>
      <c r="M39" s="51" t="s">
        <v>51</v>
      </c>
      <c r="N39" s="47" t="s">
        <v>50</v>
      </c>
      <c r="O39" s="47"/>
    </row>
    <row r="40" spans="1:15" s="9" customFormat="1" ht="14.25" customHeight="1" x14ac:dyDescent="0.2">
      <c r="A40" s="45">
        <v>2014</v>
      </c>
      <c r="B40" s="46">
        <v>43032</v>
      </c>
      <c r="C40" s="47" t="s">
        <v>40</v>
      </c>
      <c r="D40" s="48">
        <v>8</v>
      </c>
      <c r="E40" s="48">
        <v>42</v>
      </c>
      <c r="F40" s="48" t="s">
        <v>7</v>
      </c>
      <c r="G40" s="48"/>
      <c r="H40" s="48">
        <v>1</v>
      </c>
      <c r="I40" s="48"/>
      <c r="J40" s="48"/>
      <c r="K40" s="49" t="s">
        <v>16</v>
      </c>
      <c r="L40" s="50" t="s">
        <v>32</v>
      </c>
      <c r="M40" s="51"/>
      <c r="N40" s="47" t="s">
        <v>50</v>
      </c>
      <c r="O40" s="47"/>
    </row>
    <row r="41" spans="1:15" s="9" customFormat="1" ht="14.25" customHeight="1" x14ac:dyDescent="0.2">
      <c r="A41" s="45">
        <v>2014</v>
      </c>
      <c r="B41" s="46">
        <v>43039</v>
      </c>
      <c r="C41" s="47" t="s">
        <v>34</v>
      </c>
      <c r="D41" s="48">
        <v>11</v>
      </c>
      <c r="E41" s="48">
        <v>19</v>
      </c>
      <c r="F41" s="48" t="s">
        <v>7</v>
      </c>
      <c r="G41" s="48"/>
      <c r="H41" s="48">
        <v>1</v>
      </c>
      <c r="I41" s="48"/>
      <c r="J41" s="48"/>
      <c r="K41" s="49" t="s">
        <v>16</v>
      </c>
      <c r="L41" s="50" t="s">
        <v>32</v>
      </c>
      <c r="M41" s="51"/>
      <c r="N41" s="47" t="s">
        <v>50</v>
      </c>
      <c r="O41" s="47"/>
    </row>
    <row r="42" spans="1:15" s="9" customFormat="1" ht="14.25" customHeight="1" x14ac:dyDescent="0.2">
      <c r="A42" s="45">
        <v>2014</v>
      </c>
      <c r="B42" s="46">
        <v>43046</v>
      </c>
      <c r="C42" s="47" t="s">
        <v>43</v>
      </c>
      <c r="D42" s="48">
        <v>16</v>
      </c>
      <c r="E42" s="48">
        <v>48</v>
      </c>
      <c r="F42" s="48" t="s">
        <v>7</v>
      </c>
      <c r="G42" s="48"/>
      <c r="H42" s="48">
        <v>1</v>
      </c>
      <c r="I42" s="48"/>
      <c r="J42" s="48"/>
      <c r="K42" s="49" t="s">
        <v>15</v>
      </c>
      <c r="L42" s="50" t="s">
        <v>38</v>
      </c>
      <c r="M42" s="51"/>
      <c r="N42" s="47" t="s">
        <v>50</v>
      </c>
      <c r="O42" s="47"/>
    </row>
    <row r="43" spans="1:15" s="9" customFormat="1" ht="14.25" customHeight="1" x14ac:dyDescent="0.2">
      <c r="A43" s="52">
        <v>2015</v>
      </c>
      <c r="B43" s="53">
        <v>42981</v>
      </c>
      <c r="C43" s="54" t="s">
        <v>52</v>
      </c>
      <c r="D43" s="55">
        <v>0</v>
      </c>
      <c r="E43" s="55">
        <v>39</v>
      </c>
      <c r="F43" s="55" t="s">
        <v>7</v>
      </c>
      <c r="G43" s="55"/>
      <c r="H43" s="55">
        <v>1</v>
      </c>
      <c r="I43" s="55"/>
      <c r="J43" s="55"/>
      <c r="K43" s="56" t="s">
        <v>16</v>
      </c>
      <c r="L43" s="57" t="s">
        <v>32</v>
      </c>
      <c r="M43" s="58"/>
      <c r="N43" s="54" t="s">
        <v>50</v>
      </c>
      <c r="O43" s="54"/>
    </row>
    <row r="44" spans="1:15" s="9" customFormat="1" ht="14.25" customHeight="1" x14ac:dyDescent="0.2">
      <c r="A44" s="52">
        <v>2015</v>
      </c>
      <c r="B44" s="53">
        <v>42989</v>
      </c>
      <c r="C44" s="54" t="s">
        <v>44</v>
      </c>
      <c r="D44" s="55">
        <v>0</v>
      </c>
      <c r="E44" s="55">
        <v>27</v>
      </c>
      <c r="F44" s="55" t="s">
        <v>7</v>
      </c>
      <c r="G44" s="55"/>
      <c r="H44" s="55">
        <v>1</v>
      </c>
      <c r="I44" s="55"/>
      <c r="J44" s="55"/>
      <c r="K44" s="56" t="s">
        <v>15</v>
      </c>
      <c r="L44" s="57" t="s">
        <v>53</v>
      </c>
      <c r="M44" s="58"/>
      <c r="N44" s="54" t="s">
        <v>50</v>
      </c>
      <c r="O44" s="54"/>
    </row>
    <row r="45" spans="1:15" s="9" customFormat="1" ht="14.25" customHeight="1" x14ac:dyDescent="0.2">
      <c r="A45" s="52">
        <v>2015</v>
      </c>
      <c r="B45" s="53">
        <v>42996</v>
      </c>
      <c r="C45" s="54" t="s">
        <v>37</v>
      </c>
      <c r="D45" s="55">
        <v>0</v>
      </c>
      <c r="E45" s="55">
        <v>47</v>
      </c>
      <c r="F45" s="55" t="s">
        <v>7</v>
      </c>
      <c r="G45" s="55"/>
      <c r="H45" s="55">
        <v>1</v>
      </c>
      <c r="I45" s="55"/>
      <c r="J45" s="55"/>
      <c r="K45" s="56" t="s">
        <v>16</v>
      </c>
      <c r="L45" s="57" t="s">
        <v>32</v>
      </c>
      <c r="M45" s="58"/>
      <c r="N45" s="54" t="s">
        <v>50</v>
      </c>
      <c r="O45" s="54"/>
    </row>
    <row r="46" spans="1:15" s="9" customFormat="1" ht="14.25" customHeight="1" x14ac:dyDescent="0.2">
      <c r="A46" s="52">
        <v>2015</v>
      </c>
      <c r="B46" s="53">
        <v>43003</v>
      </c>
      <c r="C46" s="54" t="s">
        <v>54</v>
      </c>
      <c r="D46" s="55">
        <v>13</v>
      </c>
      <c r="E46" s="55">
        <v>20</v>
      </c>
      <c r="F46" s="55" t="s">
        <v>7</v>
      </c>
      <c r="G46" s="55"/>
      <c r="H46" s="55">
        <v>1</v>
      </c>
      <c r="I46" s="55"/>
      <c r="J46" s="55"/>
      <c r="K46" s="56" t="s">
        <v>16</v>
      </c>
      <c r="L46" s="57" t="s">
        <v>32</v>
      </c>
      <c r="M46" s="58"/>
      <c r="N46" s="54" t="s">
        <v>50</v>
      </c>
      <c r="O46" s="54"/>
    </row>
    <row r="47" spans="1:15" s="9" customFormat="1" ht="14.25" customHeight="1" x14ac:dyDescent="0.2">
      <c r="A47" s="52">
        <v>2015</v>
      </c>
      <c r="B47" s="53">
        <v>43009</v>
      </c>
      <c r="C47" s="54" t="s">
        <v>33</v>
      </c>
      <c r="D47" s="55">
        <v>14</v>
      </c>
      <c r="E47" s="55">
        <v>33</v>
      </c>
      <c r="F47" s="55" t="s">
        <v>7</v>
      </c>
      <c r="G47" s="55"/>
      <c r="H47" s="55">
        <v>1</v>
      </c>
      <c r="I47" s="55"/>
      <c r="J47" s="55"/>
      <c r="K47" s="56" t="s">
        <v>15</v>
      </c>
      <c r="L47" s="57" t="s">
        <v>34</v>
      </c>
      <c r="M47" s="58"/>
      <c r="N47" s="54" t="s">
        <v>50</v>
      </c>
      <c r="O47" s="54"/>
    </row>
    <row r="48" spans="1:15" s="9" customFormat="1" ht="14.25" customHeight="1" x14ac:dyDescent="0.2">
      <c r="A48" s="52">
        <v>2015</v>
      </c>
      <c r="B48" s="53">
        <v>43017</v>
      </c>
      <c r="C48" s="54" t="s">
        <v>55</v>
      </c>
      <c r="D48" s="55">
        <v>7</v>
      </c>
      <c r="E48" s="55">
        <v>40</v>
      </c>
      <c r="F48" s="55" t="s">
        <v>7</v>
      </c>
      <c r="G48" s="55"/>
      <c r="H48" s="55">
        <v>1</v>
      </c>
      <c r="I48" s="55"/>
      <c r="J48" s="55"/>
      <c r="K48" s="56" t="s">
        <v>15</v>
      </c>
      <c r="L48" s="57" t="s">
        <v>28</v>
      </c>
      <c r="M48" s="58" t="s">
        <v>18</v>
      </c>
      <c r="N48" s="54" t="s">
        <v>50</v>
      </c>
      <c r="O48" s="54"/>
    </row>
    <row r="49" spans="1:15" s="9" customFormat="1" ht="14.25" customHeight="1" x14ac:dyDescent="0.2">
      <c r="A49" s="52">
        <v>2015</v>
      </c>
      <c r="B49" s="53">
        <v>43024</v>
      </c>
      <c r="C49" s="54" t="s">
        <v>56</v>
      </c>
      <c r="D49" s="55">
        <v>21</v>
      </c>
      <c r="E49" s="55">
        <v>44</v>
      </c>
      <c r="F49" s="55" t="s">
        <v>7</v>
      </c>
      <c r="G49" s="55"/>
      <c r="H49" s="55">
        <v>1</v>
      </c>
      <c r="I49" s="55"/>
      <c r="J49" s="55"/>
      <c r="K49" s="56" t="s">
        <v>16</v>
      </c>
      <c r="L49" s="57" t="s">
        <v>32</v>
      </c>
      <c r="M49" s="58"/>
      <c r="N49" s="54" t="s">
        <v>50</v>
      </c>
      <c r="O49" s="54"/>
    </row>
    <row r="50" spans="1:15" s="9" customFormat="1" ht="14.25" customHeight="1" x14ac:dyDescent="0.2">
      <c r="A50" s="52">
        <v>2015</v>
      </c>
      <c r="B50" s="53">
        <v>43030</v>
      </c>
      <c r="C50" s="54" t="s">
        <v>57</v>
      </c>
      <c r="D50" s="55">
        <v>37</v>
      </c>
      <c r="E50" s="55">
        <v>20</v>
      </c>
      <c r="F50" s="55" t="s">
        <v>6</v>
      </c>
      <c r="G50" s="55">
        <v>1</v>
      </c>
      <c r="H50" s="55"/>
      <c r="I50" s="55"/>
      <c r="J50" s="55"/>
      <c r="K50" s="56" t="s">
        <v>15</v>
      </c>
      <c r="L50" s="57" t="s">
        <v>28</v>
      </c>
      <c r="M50" s="58"/>
      <c r="N50" s="54" t="s">
        <v>50</v>
      </c>
      <c r="O50" s="54"/>
    </row>
    <row r="51" spans="1:15" s="9" customFormat="1" ht="14.25" customHeight="1" x14ac:dyDescent="0.2">
      <c r="A51" s="52">
        <v>2015</v>
      </c>
      <c r="B51" s="53">
        <v>43038</v>
      </c>
      <c r="C51" s="54" t="s">
        <v>31</v>
      </c>
      <c r="D51" s="55">
        <v>8</v>
      </c>
      <c r="E51" s="55">
        <v>43</v>
      </c>
      <c r="F51" s="55" t="s">
        <v>7</v>
      </c>
      <c r="G51" s="55"/>
      <c r="H51" s="55">
        <v>1</v>
      </c>
      <c r="I51" s="55"/>
      <c r="J51" s="55"/>
      <c r="K51" s="56" t="s">
        <v>15</v>
      </c>
      <c r="L51" s="57" t="s">
        <v>28</v>
      </c>
      <c r="M51" s="58" t="s">
        <v>58</v>
      </c>
      <c r="N51" s="54" t="s">
        <v>50</v>
      </c>
      <c r="O51" s="54"/>
    </row>
    <row r="52" spans="1:15" s="9" customFormat="1" ht="14.25" customHeight="1" x14ac:dyDescent="0.2">
      <c r="A52" s="52">
        <v>2015</v>
      </c>
      <c r="B52" s="53">
        <v>43045</v>
      </c>
      <c r="C52" s="54" t="s">
        <v>27</v>
      </c>
      <c r="D52" s="55">
        <v>14</v>
      </c>
      <c r="E52" s="55">
        <v>24</v>
      </c>
      <c r="F52" s="55" t="s">
        <v>7</v>
      </c>
      <c r="G52" s="55"/>
      <c r="H52" s="55">
        <v>1</v>
      </c>
      <c r="I52" s="55"/>
      <c r="J52" s="55"/>
      <c r="K52" s="56" t="s">
        <v>16</v>
      </c>
      <c r="L52" s="57" t="s">
        <v>32</v>
      </c>
      <c r="M52" s="58"/>
      <c r="N52" s="54" t="s">
        <v>50</v>
      </c>
      <c r="O52" s="54"/>
    </row>
    <row r="53" spans="1:15" s="9" customFormat="1" ht="14.25" customHeight="1" x14ac:dyDescent="0.2">
      <c r="A53" s="45">
        <v>2016</v>
      </c>
      <c r="B53" s="46">
        <v>42979</v>
      </c>
      <c r="C53" s="47" t="s">
        <v>52</v>
      </c>
      <c r="D53" s="48">
        <v>16</v>
      </c>
      <c r="E53" s="48">
        <v>47</v>
      </c>
      <c r="F53" s="48" t="s">
        <v>7</v>
      </c>
      <c r="G53" s="48"/>
      <c r="H53" s="48">
        <v>1</v>
      </c>
      <c r="I53" s="48"/>
      <c r="J53" s="48"/>
      <c r="K53" s="49" t="s">
        <v>15</v>
      </c>
      <c r="L53" s="50" t="s">
        <v>34</v>
      </c>
      <c r="M53" s="51"/>
      <c r="N53" s="47" t="s">
        <v>63</v>
      </c>
      <c r="O53" s="47"/>
    </row>
    <row r="54" spans="1:15" s="9" customFormat="1" ht="14.25" customHeight="1" x14ac:dyDescent="0.2">
      <c r="A54" s="45">
        <v>2016</v>
      </c>
      <c r="B54" s="46">
        <v>42987</v>
      </c>
      <c r="C54" s="47" t="s">
        <v>44</v>
      </c>
      <c r="D54" s="48">
        <v>25</v>
      </c>
      <c r="E54" s="48">
        <v>35</v>
      </c>
      <c r="F54" s="48" t="s">
        <v>7</v>
      </c>
      <c r="G54" s="48"/>
      <c r="H54" s="48">
        <v>1</v>
      </c>
      <c r="I54" s="48"/>
      <c r="J54" s="48"/>
      <c r="K54" s="49" t="s">
        <v>16</v>
      </c>
      <c r="L54" s="50" t="s">
        <v>32</v>
      </c>
      <c r="M54" s="51"/>
      <c r="N54" s="47" t="s">
        <v>63</v>
      </c>
      <c r="O54" s="47"/>
    </row>
    <row r="55" spans="1:15" s="9" customFormat="1" ht="14.25" customHeight="1" x14ac:dyDescent="0.2">
      <c r="A55" s="45">
        <v>2016</v>
      </c>
      <c r="B55" s="46">
        <v>42994</v>
      </c>
      <c r="C55" s="47" t="s">
        <v>37</v>
      </c>
      <c r="D55" s="48">
        <v>0</v>
      </c>
      <c r="E55" s="48">
        <v>43</v>
      </c>
      <c r="F55" s="48" t="s">
        <v>7</v>
      </c>
      <c r="G55" s="48"/>
      <c r="H55" s="48">
        <v>1</v>
      </c>
      <c r="I55" s="48"/>
      <c r="J55" s="48"/>
      <c r="K55" s="49" t="s">
        <v>15</v>
      </c>
      <c r="L55" s="50" t="s">
        <v>38</v>
      </c>
      <c r="M55" s="51"/>
      <c r="N55" s="47" t="s">
        <v>63</v>
      </c>
      <c r="O55" s="47"/>
    </row>
    <row r="56" spans="1:15" s="9" customFormat="1" ht="14.25" customHeight="1" x14ac:dyDescent="0.2">
      <c r="A56" s="45">
        <v>2016</v>
      </c>
      <c r="B56" s="46">
        <v>43001</v>
      </c>
      <c r="C56" s="47" t="s">
        <v>54</v>
      </c>
      <c r="D56" s="48">
        <v>12</v>
      </c>
      <c r="E56" s="48">
        <v>29</v>
      </c>
      <c r="F56" s="48" t="s">
        <v>7</v>
      </c>
      <c r="G56" s="48"/>
      <c r="H56" s="48">
        <v>1</v>
      </c>
      <c r="I56" s="48"/>
      <c r="J56" s="48"/>
      <c r="K56" s="49" t="s">
        <v>15</v>
      </c>
      <c r="L56" s="50" t="s">
        <v>32</v>
      </c>
      <c r="M56" s="51"/>
      <c r="N56" s="47" t="s">
        <v>63</v>
      </c>
      <c r="O56" s="47"/>
    </row>
    <row r="57" spans="1:15" s="9" customFormat="1" ht="14.25" customHeight="1" x14ac:dyDescent="0.2">
      <c r="A57" s="45">
        <v>2016</v>
      </c>
      <c r="B57" s="46">
        <v>43008</v>
      </c>
      <c r="C57" s="47" t="s">
        <v>33</v>
      </c>
      <c r="D57" s="48">
        <v>21</v>
      </c>
      <c r="E57" s="48">
        <v>41</v>
      </c>
      <c r="F57" s="48" t="s">
        <v>7</v>
      </c>
      <c r="G57" s="48"/>
      <c r="H57" s="48">
        <v>1</v>
      </c>
      <c r="I57" s="48"/>
      <c r="J57" s="48"/>
      <c r="K57" s="49" t="s">
        <v>16</v>
      </c>
      <c r="L57" s="50" t="s">
        <v>32</v>
      </c>
      <c r="M57" s="51"/>
      <c r="N57" s="47" t="s">
        <v>63</v>
      </c>
      <c r="O57" s="47"/>
    </row>
    <row r="58" spans="1:15" s="9" customFormat="1" ht="14.25" customHeight="1" x14ac:dyDescent="0.2">
      <c r="A58" s="45">
        <v>2016</v>
      </c>
      <c r="B58" s="46">
        <v>43015</v>
      </c>
      <c r="C58" s="47" t="s">
        <v>55</v>
      </c>
      <c r="D58" s="48">
        <v>0</v>
      </c>
      <c r="E58" s="48">
        <v>43</v>
      </c>
      <c r="F58" s="48" t="s">
        <v>7</v>
      </c>
      <c r="G58" s="48"/>
      <c r="H58" s="48">
        <v>1</v>
      </c>
      <c r="I58" s="48"/>
      <c r="J58" s="48"/>
      <c r="K58" s="49" t="s">
        <v>16</v>
      </c>
      <c r="L58" s="50" t="s">
        <v>32</v>
      </c>
      <c r="M58" s="51"/>
      <c r="N58" s="47" t="s">
        <v>63</v>
      </c>
      <c r="O58" s="47"/>
    </row>
    <row r="59" spans="1:15" s="9" customFormat="1" ht="14.25" customHeight="1" x14ac:dyDescent="0.2">
      <c r="A59" s="45">
        <v>2016</v>
      </c>
      <c r="B59" s="46">
        <v>43022</v>
      </c>
      <c r="C59" s="47" t="s">
        <v>56</v>
      </c>
      <c r="D59" s="48">
        <v>55</v>
      </c>
      <c r="E59" s="48">
        <v>6</v>
      </c>
      <c r="F59" s="48" t="s">
        <v>6</v>
      </c>
      <c r="G59" s="48">
        <v>1</v>
      </c>
      <c r="H59" s="48"/>
      <c r="I59" s="48"/>
      <c r="J59" s="48"/>
      <c r="K59" s="49" t="s">
        <v>15</v>
      </c>
      <c r="L59" s="50" t="s">
        <v>28</v>
      </c>
      <c r="M59" s="51"/>
      <c r="N59" s="47" t="s">
        <v>63</v>
      </c>
      <c r="O59" s="47"/>
    </row>
    <row r="60" spans="1:15" s="9" customFormat="1" ht="14.25" customHeight="1" x14ac:dyDescent="0.2">
      <c r="A60" s="45">
        <v>2016</v>
      </c>
      <c r="B60" s="46">
        <v>43029</v>
      </c>
      <c r="C60" s="47" t="s">
        <v>57</v>
      </c>
      <c r="D60" s="48">
        <v>55</v>
      </c>
      <c r="E60" s="48">
        <v>13</v>
      </c>
      <c r="F60" s="48" t="s">
        <v>6</v>
      </c>
      <c r="G60" s="48">
        <v>1</v>
      </c>
      <c r="H60" s="48"/>
      <c r="I60" s="48"/>
      <c r="J60" s="48"/>
      <c r="K60" s="49" t="s">
        <v>15</v>
      </c>
      <c r="L60" s="50" t="s">
        <v>28</v>
      </c>
      <c r="M60" s="51"/>
      <c r="N60" s="47" t="s">
        <v>63</v>
      </c>
      <c r="O60" s="47"/>
    </row>
    <row r="61" spans="1:15" s="9" customFormat="1" ht="14.25" customHeight="1" x14ac:dyDescent="0.2">
      <c r="A61" s="45">
        <v>2016</v>
      </c>
      <c r="B61" s="46">
        <v>43036</v>
      </c>
      <c r="C61" s="47" t="s">
        <v>31</v>
      </c>
      <c r="D61" s="48">
        <v>22</v>
      </c>
      <c r="E61" s="48">
        <v>42</v>
      </c>
      <c r="F61" s="48" t="s">
        <v>7</v>
      </c>
      <c r="G61" s="48"/>
      <c r="H61" s="48">
        <v>1</v>
      </c>
      <c r="I61" s="48"/>
      <c r="J61" s="48"/>
      <c r="K61" s="49" t="s">
        <v>16</v>
      </c>
      <c r="L61" s="50" t="s">
        <v>32</v>
      </c>
      <c r="M61" s="51"/>
      <c r="N61" s="47" t="s">
        <v>63</v>
      </c>
      <c r="O61" s="47"/>
    </row>
    <row r="62" spans="1:15" s="9" customFormat="1" ht="14.25" customHeight="1" x14ac:dyDescent="0.2">
      <c r="A62" s="45">
        <v>2016</v>
      </c>
      <c r="B62" s="46">
        <v>43043</v>
      </c>
      <c r="C62" s="47" t="s">
        <v>27</v>
      </c>
      <c r="D62" s="48">
        <v>14</v>
      </c>
      <c r="E62" s="48">
        <v>6</v>
      </c>
      <c r="F62" s="48" t="s">
        <v>6</v>
      </c>
      <c r="G62" s="48">
        <v>1</v>
      </c>
      <c r="H62" s="48"/>
      <c r="I62" s="48"/>
      <c r="J62" s="48"/>
      <c r="K62" s="49" t="s">
        <v>15</v>
      </c>
      <c r="L62" s="50" t="s">
        <v>28</v>
      </c>
      <c r="M62" s="51" t="s">
        <v>29</v>
      </c>
      <c r="N62" s="47" t="s">
        <v>63</v>
      </c>
      <c r="O62" s="47"/>
    </row>
    <row r="63" spans="1:15" s="9" customFormat="1" ht="14.25" customHeight="1" x14ac:dyDescent="0.2">
      <c r="A63" s="10" t="s">
        <v>17</v>
      </c>
      <c r="B63" s="11" t="s">
        <v>17</v>
      </c>
      <c r="C63" s="12" t="s">
        <v>17</v>
      </c>
      <c r="D63" s="10" t="s">
        <v>17</v>
      </c>
      <c r="E63" s="10" t="s">
        <v>17</v>
      </c>
      <c r="F63" s="10" t="s">
        <v>17</v>
      </c>
      <c r="G63" s="10"/>
      <c r="H63" s="10"/>
      <c r="I63" s="10"/>
      <c r="J63" s="10"/>
      <c r="K63" s="13"/>
      <c r="L63" s="14"/>
      <c r="M63" s="15"/>
      <c r="N63" s="12" t="s">
        <v>17</v>
      </c>
      <c r="O63" s="12"/>
    </row>
    <row r="64" spans="1:15" s="9" customFormat="1" ht="14.25" customHeight="1" x14ac:dyDescent="0.2">
      <c r="A64" s="16"/>
      <c r="B64" s="11"/>
      <c r="C64" s="12"/>
      <c r="D64" s="17">
        <f>SUM(D2:D63)</f>
        <v>917</v>
      </c>
      <c r="E64" s="17">
        <f>SUM(E2:E63)</f>
        <v>2062</v>
      </c>
      <c r="F64" s="10"/>
      <c r="G64" s="10">
        <f>SUM(G2:G63)</f>
        <v>11</v>
      </c>
      <c r="H64" s="10">
        <f>SUM(H2:H63)</f>
        <v>50</v>
      </c>
      <c r="I64" s="10">
        <f>SUM(I63:I63)</f>
        <v>0</v>
      </c>
      <c r="J64" s="18">
        <f>(G64+(I64/2))/(G64+H64+I64)</f>
        <v>0.18032786885245902</v>
      </c>
      <c r="K64" s="13"/>
      <c r="L64" s="14"/>
      <c r="M64" s="15"/>
      <c r="N64" s="12"/>
      <c r="O64" s="12"/>
    </row>
    <row r="65" spans="1:15" s="9" customFormat="1" ht="14.25" customHeight="1" x14ac:dyDescent="0.2">
      <c r="A65" s="16"/>
      <c r="B65" s="11"/>
      <c r="C65" s="12"/>
      <c r="D65" s="19">
        <f>AVERAGE(D2:D63)</f>
        <v>15.032786885245901</v>
      </c>
      <c r="E65" s="19">
        <f>AVERAGE(E2:E63)</f>
        <v>33.803278688524593</v>
      </c>
      <c r="F65" s="19">
        <f>D65-E65</f>
        <v>-18.770491803278691</v>
      </c>
      <c r="G65" s="10"/>
      <c r="H65" s="10"/>
      <c r="I65" s="10"/>
      <c r="J65" s="10"/>
      <c r="K65" s="13"/>
      <c r="L65" s="14"/>
      <c r="M65" s="15"/>
      <c r="N65" s="12"/>
      <c r="O65" s="12"/>
    </row>
    <row r="66" spans="1:15" ht="14.25" customHeight="1" x14ac:dyDescent="0.25"/>
  </sheetData>
  <conditionalFormatting sqref="F65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defaultGridColor="0" colorId="8" workbookViewId="0">
      <pane ySplit="1" topLeftCell="A2" activePane="bottomLeft" state="frozen"/>
      <selection pane="bottomLeft" activeCell="H9" sqref="H9"/>
    </sheetView>
  </sheetViews>
  <sheetFormatPr defaultRowHeight="14.25" customHeight="1" x14ac:dyDescent="0.2"/>
  <cols>
    <col min="1" max="1" width="5.28515625" style="35" customWidth="1"/>
    <col min="2" max="2" width="5" style="35" customWidth="1"/>
    <col min="3" max="3" width="5.42578125" style="35" customWidth="1"/>
    <col min="4" max="5" width="5.85546875" style="35" customWidth="1"/>
    <col min="6" max="6" width="7.42578125" style="35" customWidth="1"/>
    <col min="7" max="7" width="8" style="38" customWidth="1"/>
    <col min="8" max="8" width="8.140625" style="38" customWidth="1"/>
    <col min="9" max="10" width="7.85546875" style="39" customWidth="1"/>
    <col min="11" max="11" width="9.7109375" style="40" customWidth="1"/>
    <col min="12" max="12" width="7.28515625" style="40" customWidth="1"/>
    <col min="13" max="13" width="19.42578125" style="41" customWidth="1"/>
    <col min="14" max="14" width="22.42578125" style="41" customWidth="1"/>
    <col min="15" max="16" width="4.7109375" style="35" customWidth="1"/>
    <col min="17" max="17" width="4" style="35" customWidth="1"/>
    <col min="18" max="18" width="7.140625" style="36" customWidth="1"/>
    <col min="19" max="19" width="9.140625" style="35"/>
    <col min="20" max="20" width="9.140625" style="42"/>
    <col min="21" max="22" width="9.140625" style="35"/>
    <col min="23" max="16384" width="9.140625" style="41"/>
  </cols>
  <sheetData>
    <row r="1" spans="1:22" s="31" customFormat="1" ht="14.25" customHeight="1" x14ac:dyDescent="0.2">
      <c r="A1" s="27" t="s">
        <v>0</v>
      </c>
      <c r="B1" s="27" t="s">
        <v>19</v>
      </c>
      <c r="C1" s="27" t="s">
        <v>6</v>
      </c>
      <c r="D1" s="27" t="s">
        <v>7</v>
      </c>
      <c r="E1" s="27" t="s">
        <v>8</v>
      </c>
      <c r="F1" s="27" t="s">
        <v>20</v>
      </c>
      <c r="G1" s="28" t="s">
        <v>21</v>
      </c>
      <c r="H1" s="28" t="s">
        <v>22</v>
      </c>
      <c r="I1" s="29" t="s">
        <v>23</v>
      </c>
      <c r="J1" s="29" t="s">
        <v>23</v>
      </c>
      <c r="K1" s="30" t="s">
        <v>24</v>
      </c>
      <c r="L1" s="30" t="s">
        <v>25</v>
      </c>
      <c r="M1" s="27" t="s">
        <v>13</v>
      </c>
      <c r="O1" s="27"/>
      <c r="P1" s="27"/>
      <c r="Q1" s="27"/>
      <c r="R1" s="32"/>
      <c r="S1" s="33"/>
      <c r="T1" s="34"/>
      <c r="U1" s="33"/>
      <c r="V1" s="33"/>
    </row>
    <row r="2" spans="1:22" ht="14.25" customHeight="1" x14ac:dyDescent="0.2">
      <c r="A2" s="35">
        <v>2011</v>
      </c>
      <c r="B2" s="35">
        <f t="shared" ref="B2:B7" si="0">C2+D2+E2</f>
        <v>10</v>
      </c>
      <c r="C2" s="35">
        <f>SUM('Glen Allen'!G2:G11)</f>
        <v>1</v>
      </c>
      <c r="D2" s="35">
        <f>SUM('Glen Allen'!H2:H11)</f>
        <v>9</v>
      </c>
      <c r="E2" s="35">
        <f>SUM('Glen Allen'!I2:I11)</f>
        <v>0</v>
      </c>
      <c r="F2" s="36">
        <f t="shared" ref="F2:F7" si="1">SUM(C2+(E2/2))/(C2+D2+E2)</f>
        <v>0.1</v>
      </c>
      <c r="G2" s="37">
        <f>SUM('Glen Allen'!D2:D11)</f>
        <v>113</v>
      </c>
      <c r="H2" s="38">
        <f>SUM([1]Bland!E2:E11)</f>
        <v>311</v>
      </c>
      <c r="I2" s="39">
        <f t="shared" ref="I2" si="2">G2/B2</f>
        <v>11.3</v>
      </c>
      <c r="J2" s="39">
        <f t="shared" ref="J2" si="3">H2/B2</f>
        <v>31.1</v>
      </c>
      <c r="K2" s="40">
        <f t="shared" ref="K2" si="4">I2-J2</f>
        <v>-19.8</v>
      </c>
      <c r="L2" s="36">
        <f t="shared" ref="L2" si="5">(G2)/(G2+H2)</f>
        <v>0.26650943396226418</v>
      </c>
      <c r="M2" s="41" t="s">
        <v>30</v>
      </c>
    </row>
    <row r="3" spans="1:22" ht="14.25" customHeight="1" x14ac:dyDescent="0.2">
      <c r="A3" s="35">
        <v>2012</v>
      </c>
      <c r="B3" s="35">
        <f t="shared" si="0"/>
        <v>10</v>
      </c>
      <c r="C3" s="35">
        <f>SUM('Glen Allen'!G12:G21)</f>
        <v>1</v>
      </c>
      <c r="D3" s="35">
        <f>SUM('Glen Allen'!H12:H21)</f>
        <v>9</v>
      </c>
      <c r="E3" s="35">
        <f>SUM('Glen Allen'!I12:I21)</f>
        <v>0</v>
      </c>
      <c r="F3" s="36">
        <f t="shared" si="1"/>
        <v>0.1</v>
      </c>
      <c r="G3" s="37">
        <f>SUM('Glen Allen'!D12:D21)</f>
        <v>158</v>
      </c>
      <c r="H3" s="37">
        <f>SUM('Glen Allen'!E12:E21)</f>
        <v>362</v>
      </c>
      <c r="I3" s="39">
        <f t="shared" ref="I3" si="6">G3/B3</f>
        <v>15.8</v>
      </c>
      <c r="J3" s="39">
        <f t="shared" ref="J3" si="7">H3/B3</f>
        <v>36.200000000000003</v>
      </c>
      <c r="K3" s="40">
        <f t="shared" ref="K3" si="8">I3-J3</f>
        <v>-20.400000000000002</v>
      </c>
      <c r="L3" s="36">
        <f t="shared" ref="L3" si="9">(G3)/(G3+H3)</f>
        <v>0.30384615384615382</v>
      </c>
      <c r="M3" s="41" t="s">
        <v>30</v>
      </c>
    </row>
    <row r="4" spans="1:22" ht="14.25" customHeight="1" x14ac:dyDescent="0.2">
      <c r="A4" s="35">
        <v>2013</v>
      </c>
      <c r="B4" s="35">
        <f t="shared" si="0"/>
        <v>11</v>
      </c>
      <c r="C4" s="35">
        <f>SUM('Glen Allen'!G22:G32)</f>
        <v>4</v>
      </c>
      <c r="D4" s="35">
        <f>SUM('Glen Allen'!H22:H32)</f>
        <v>7</v>
      </c>
      <c r="E4" s="35">
        <f>SUM('Glen Allen'!I22:I32)</f>
        <v>0</v>
      </c>
      <c r="F4" s="36">
        <f t="shared" si="1"/>
        <v>0.36363636363636365</v>
      </c>
      <c r="G4" s="37">
        <f>SUM('Glen Allen'!D22:D32)</f>
        <v>175</v>
      </c>
      <c r="H4" s="37">
        <f>SUM('Glen Allen'!E22:E32)</f>
        <v>352</v>
      </c>
      <c r="I4" s="39">
        <f t="shared" ref="I4" si="10">G4/B4</f>
        <v>15.909090909090908</v>
      </c>
      <c r="J4" s="39">
        <f t="shared" ref="J4" si="11">H4/B4</f>
        <v>32</v>
      </c>
      <c r="K4" s="40">
        <f t="shared" ref="K4" si="12">I4-J4</f>
        <v>-16.090909090909093</v>
      </c>
      <c r="L4" s="36">
        <f t="shared" ref="L4" si="13">(G4)/(G4+H4)</f>
        <v>0.33206831119544594</v>
      </c>
      <c r="M4" s="41" t="s">
        <v>30</v>
      </c>
    </row>
    <row r="5" spans="1:22" ht="14.25" customHeight="1" x14ac:dyDescent="0.2">
      <c r="A5" s="35">
        <v>2014</v>
      </c>
      <c r="B5" s="35">
        <f t="shared" si="0"/>
        <v>10</v>
      </c>
      <c r="C5" s="35">
        <f>SUM('Glen Allen'!G33:G42)</f>
        <v>1</v>
      </c>
      <c r="D5" s="35">
        <f>SUM('Glen Allen'!H33:H42)</f>
        <v>9</v>
      </c>
      <c r="E5" s="35">
        <f>SUM('Glen Allen'!I33:I42)</f>
        <v>0</v>
      </c>
      <c r="F5" s="36">
        <f t="shared" si="1"/>
        <v>0.1</v>
      </c>
      <c r="G5" s="37">
        <f>SUM('Glen Allen'!D33:D42)</f>
        <v>137</v>
      </c>
      <c r="H5" s="37">
        <f>SUM('Glen Allen'!E33:E42)</f>
        <v>338</v>
      </c>
      <c r="I5" s="39">
        <f t="shared" ref="I5" si="14">G5/B5</f>
        <v>13.7</v>
      </c>
      <c r="J5" s="39">
        <f t="shared" ref="J5" si="15">H5/B5</f>
        <v>33.799999999999997</v>
      </c>
      <c r="K5" s="40">
        <f t="shared" ref="K5" si="16">I5-J5</f>
        <v>-20.099999999999998</v>
      </c>
      <c r="L5" s="36">
        <f t="shared" ref="L5" si="17">(G5)/(G5+H5)</f>
        <v>0.28842105263157897</v>
      </c>
      <c r="M5" s="41" t="s">
        <v>50</v>
      </c>
    </row>
    <row r="6" spans="1:22" ht="14.25" customHeight="1" x14ac:dyDescent="0.2">
      <c r="A6" s="35">
        <v>2015</v>
      </c>
      <c r="B6" s="35">
        <f t="shared" si="0"/>
        <v>10</v>
      </c>
      <c r="C6" s="35">
        <f>SUM('Glen Allen'!G43:G52)</f>
        <v>1</v>
      </c>
      <c r="D6" s="35">
        <f>SUM('Glen Allen'!H43:H52)</f>
        <v>9</v>
      </c>
      <c r="E6" s="35">
        <f>SUM('Glen Allen'!I43:I52)</f>
        <v>0</v>
      </c>
      <c r="F6" s="36">
        <f t="shared" si="1"/>
        <v>0.1</v>
      </c>
      <c r="G6" s="37">
        <f>SUM('Glen Allen'!D43:D52)</f>
        <v>114</v>
      </c>
      <c r="H6" s="37">
        <f>SUM('Glen Allen'!E43:E52)</f>
        <v>337</v>
      </c>
      <c r="I6" s="39">
        <f t="shared" ref="I6" si="18">G6/B6</f>
        <v>11.4</v>
      </c>
      <c r="J6" s="39">
        <f t="shared" ref="J6" si="19">H6/B6</f>
        <v>33.700000000000003</v>
      </c>
      <c r="K6" s="40">
        <f t="shared" ref="K6" si="20">I6-J6</f>
        <v>-22.300000000000004</v>
      </c>
      <c r="L6" s="36">
        <f t="shared" ref="L6" si="21">(G6)/(G6+H6)</f>
        <v>0.25277161862527714</v>
      </c>
      <c r="M6" s="41" t="s">
        <v>50</v>
      </c>
    </row>
    <row r="7" spans="1:22" ht="14.25" customHeight="1" x14ac:dyDescent="0.2">
      <c r="A7" s="35">
        <v>2016</v>
      </c>
      <c r="B7" s="35">
        <f t="shared" si="0"/>
        <v>10</v>
      </c>
      <c r="C7" s="35">
        <f>SUM('Glen Allen'!G53:G62)</f>
        <v>3</v>
      </c>
      <c r="D7" s="35">
        <f>SUM('Glen Allen'!H53:H62)</f>
        <v>7</v>
      </c>
      <c r="E7" s="35">
        <f>SUM('Glen Allen'!I53:I62)</f>
        <v>0</v>
      </c>
      <c r="F7" s="36">
        <f t="shared" si="1"/>
        <v>0.3</v>
      </c>
      <c r="G7" s="37">
        <f>SUM('Glen Allen'!D53:D62)</f>
        <v>220</v>
      </c>
      <c r="H7" s="37">
        <f>SUM('Glen Allen'!E53:E62)</f>
        <v>305</v>
      </c>
      <c r="I7" s="39">
        <f t="shared" ref="I7" si="22">G7/B7</f>
        <v>22</v>
      </c>
      <c r="J7" s="39">
        <f t="shared" ref="J7" si="23">H7/B7</f>
        <v>30.5</v>
      </c>
      <c r="K7" s="40">
        <f t="shared" ref="K7" si="24">I7-J7</f>
        <v>-8.5</v>
      </c>
      <c r="L7" s="36">
        <f t="shared" ref="L7" si="25">(G7)/(G7+H7)</f>
        <v>0.41904761904761906</v>
      </c>
      <c r="M7" s="41" t="s">
        <v>63</v>
      </c>
    </row>
    <row r="8" spans="1:22" ht="14.25" customHeight="1" x14ac:dyDescent="0.2">
      <c r="B8" s="35" t="s">
        <v>17</v>
      </c>
      <c r="F8" s="36"/>
      <c r="I8" s="39" t="s">
        <v>17</v>
      </c>
      <c r="J8" s="39" t="s">
        <v>17</v>
      </c>
      <c r="K8" s="40" t="s">
        <v>17</v>
      </c>
      <c r="L8" s="36" t="s">
        <v>17</v>
      </c>
    </row>
    <row r="9" spans="1:22" ht="14.25" customHeight="1" x14ac:dyDescent="0.2">
      <c r="B9" s="35">
        <f>SUM(B2:B8)</f>
        <v>61</v>
      </c>
      <c r="C9" s="35">
        <f>SUM(C2:C8)</f>
        <v>11</v>
      </c>
      <c r="D9" s="35">
        <f>SUM(D2:D8)</f>
        <v>50</v>
      </c>
      <c r="E9" s="35">
        <f>SUM(E2:E8)</f>
        <v>0</v>
      </c>
      <c r="F9" s="36">
        <f>(C9+(E9/2))/(C9+D9+E9)</f>
        <v>0.18032786885245902</v>
      </c>
      <c r="G9" s="37">
        <f>SUM(G2:G8)</f>
        <v>917</v>
      </c>
      <c r="H9" s="37">
        <f>SUM(H2:H8)</f>
        <v>2005</v>
      </c>
      <c r="I9" s="43">
        <f>G9/B9</f>
        <v>15.032786885245901</v>
      </c>
      <c r="J9" s="43">
        <f>H9/B9</f>
        <v>32.868852459016395</v>
      </c>
      <c r="K9" s="40">
        <f>I9-J9</f>
        <v>-17.836065573770494</v>
      </c>
      <c r="L9" s="36">
        <f>(G9)/(G9+H9)</f>
        <v>0.31382614647501711</v>
      </c>
    </row>
    <row r="10" spans="1:22" ht="14.25" customHeight="1" x14ac:dyDescent="0.2">
      <c r="C10" s="35" t="s">
        <v>17</v>
      </c>
      <c r="D10" s="35" t="s">
        <v>17</v>
      </c>
      <c r="E10" s="35" t="s">
        <v>17</v>
      </c>
      <c r="G10" s="43">
        <f>AVERAGE(G2:G8)</f>
        <v>152.83333333333334</v>
      </c>
      <c r="H10" s="43">
        <f>AVERAGE(H2:H8)</f>
        <v>334.16666666666669</v>
      </c>
      <c r="M10" s="41" t="s">
        <v>26</v>
      </c>
    </row>
    <row r="11" spans="1:22" ht="14.25" customHeight="1" x14ac:dyDescent="0.2">
      <c r="G11" s="44"/>
      <c r="H11" s="44"/>
      <c r="M11" s="41" t="s">
        <v>17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Glen Allen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dcterms:created xsi:type="dcterms:W3CDTF">2017-05-29T19:34:44Z</dcterms:created>
  <dcterms:modified xsi:type="dcterms:W3CDTF">2017-05-29T21:48:46Z</dcterms:modified>
</cp:coreProperties>
</file>